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HÀ HIỆU 2024\DỰ TOÁN 2024\Công khai DT\Q3\"/>
    </mc:Choice>
  </mc:AlternateContent>
  <bookViews>
    <workbookView xWindow="120" yWindow="180" windowWidth="14940" windowHeight="4560" activeTab="2"/>
  </bookViews>
  <sheets>
    <sheet name="113" sheetId="6" r:id="rId1"/>
    <sheet name="114" sheetId="7" r:id="rId2"/>
    <sheet name="115" sheetId="8" r:id="rId3"/>
  </sheets>
  <calcPr calcId="162913"/>
</workbook>
</file>

<file path=xl/calcChain.xml><?xml version="1.0" encoding="utf-8"?>
<calcChain xmlns="http://schemas.openxmlformats.org/spreadsheetml/2006/main">
  <c r="E16" i="6" l="1"/>
  <c r="G8" i="7"/>
  <c r="E24" i="7"/>
  <c r="F24" i="7"/>
  <c r="F8" i="7" s="1"/>
  <c r="F9" i="7"/>
  <c r="D10" i="6"/>
  <c r="D7" i="6" s="1"/>
  <c r="E27" i="7" l="1"/>
  <c r="F23" i="7"/>
  <c r="E23" i="7" s="1"/>
  <c r="F28" i="7"/>
  <c r="E28" i="7" s="1"/>
  <c r="F26" i="7"/>
  <c r="E19" i="7"/>
  <c r="E12" i="7"/>
  <c r="E13" i="7"/>
  <c r="E11" i="7"/>
  <c r="K18" i="8" l="1"/>
  <c r="C26" i="7"/>
  <c r="D27" i="7"/>
  <c r="C27" i="7" s="1"/>
  <c r="D15" i="7"/>
  <c r="D14" i="7" s="1"/>
  <c r="C10" i="6"/>
  <c r="H19" i="7" l="1"/>
  <c r="H13" i="7"/>
  <c r="H12" i="7"/>
  <c r="D9" i="7"/>
  <c r="C13" i="8" l="1"/>
  <c r="E26" i="7"/>
  <c r="F13" i="8"/>
  <c r="E21" i="8"/>
  <c r="C10" i="7"/>
  <c r="C15" i="8" l="1"/>
  <c r="H9" i="7"/>
  <c r="C19" i="7"/>
  <c r="C13" i="7"/>
  <c r="C11" i="7"/>
  <c r="G19" i="7" l="1"/>
  <c r="C15" i="7"/>
  <c r="C14" i="7" s="1"/>
  <c r="E15" i="7"/>
  <c r="E14" i="7" l="1"/>
  <c r="E25" i="7" l="1"/>
  <c r="C14" i="8"/>
  <c r="F15" i="7"/>
  <c r="G13" i="7"/>
  <c r="C12" i="7"/>
  <c r="G12" i="7" l="1"/>
  <c r="C9" i="7"/>
  <c r="F14" i="7"/>
  <c r="H15" i="7"/>
  <c r="E9" i="7"/>
  <c r="G9" i="7" l="1"/>
  <c r="E8" i="7"/>
  <c r="F15" i="8"/>
  <c r="F16" i="8"/>
  <c r="F17" i="8"/>
  <c r="F18" i="8"/>
  <c r="F20" i="8"/>
  <c r="F21" i="8"/>
  <c r="F22" i="8"/>
  <c r="F14" i="8"/>
  <c r="D28" i="7"/>
  <c r="H28" i="7" s="1"/>
  <c r="D26" i="7"/>
  <c r="D25" i="7" l="1"/>
  <c r="C7" i="6"/>
  <c r="F25" i="7"/>
  <c r="C18" i="6" l="1"/>
  <c r="C16" i="6" s="1"/>
  <c r="E7" i="6"/>
  <c r="D9" i="8"/>
  <c r="D8" i="8" s="1"/>
  <c r="C20" i="8"/>
  <c r="G26" i="7"/>
  <c r="H14" i="7"/>
  <c r="C18" i="8"/>
  <c r="I18" i="8" s="1"/>
  <c r="F10" i="8"/>
  <c r="F11" i="8"/>
  <c r="F12" i="8"/>
  <c r="C17" i="8"/>
  <c r="C21" i="8"/>
  <c r="C19" i="8"/>
  <c r="C16" i="8"/>
  <c r="C12" i="8"/>
  <c r="C11" i="8"/>
  <c r="C10" i="8"/>
  <c r="H26" i="7"/>
  <c r="G15" i="7" l="1"/>
  <c r="G9" i="8"/>
  <c r="C9" i="8"/>
  <c r="C28" i="7"/>
  <c r="C25" i="7" s="1"/>
  <c r="E20" i="8"/>
  <c r="E9" i="8" s="1"/>
  <c r="E8" i="8" s="1"/>
  <c r="G8" i="8" l="1"/>
  <c r="D17" i="6" s="1"/>
  <c r="C8" i="7"/>
  <c r="G25" i="7"/>
  <c r="G14" i="7"/>
  <c r="G28" i="7"/>
  <c r="C8" i="8"/>
  <c r="D8" i="7" l="1"/>
  <c r="H25" i="7" l="1"/>
  <c r="H8" i="7" l="1"/>
  <c r="F19" i="8" l="1"/>
  <c r="H9" i="8"/>
  <c r="H8" i="8" l="1"/>
  <c r="K8" i="8" s="1"/>
  <c r="D18" i="6"/>
  <c r="D16" i="6" s="1"/>
  <c r="F9" i="8"/>
  <c r="K9" i="8"/>
  <c r="F8" i="8" l="1"/>
  <c r="I8" i="8" s="1"/>
  <c r="I9" i="8"/>
</calcChain>
</file>

<file path=xl/sharedStrings.xml><?xml version="1.0" encoding="utf-8"?>
<sst xmlns="http://schemas.openxmlformats.org/spreadsheetml/2006/main" count="113" uniqueCount="86">
  <si>
    <t>Nội dung</t>
  </si>
  <si>
    <t>- Bổ sung cân đối</t>
  </si>
  <si>
    <t>- Bổ sung có mục tiêu</t>
  </si>
  <si>
    <t>TỔNG SỐ CHI</t>
  </si>
  <si>
    <t>TỔNG SỐ THU</t>
  </si>
  <si>
    <t>Ghi chú: (1) bao gồm bốn khoản thu từ thuế, lệ phí luật NSNN quy định cho ngân sách xã hưởng và những khoản thu ngân sách địa phương được hưởng có phân chia theo tỷ lệ phần trăm (%) cho xã</t>
  </si>
  <si>
    <t>NỘI DUNG</t>
  </si>
  <si>
    <t>THU NSNN</t>
  </si>
  <si>
    <t>THU NSX</t>
  </si>
  <si>
    <t>STT</t>
  </si>
  <si>
    <t>A</t>
  </si>
  <si>
    <t>B</t>
  </si>
  <si>
    <t>I</t>
  </si>
  <si>
    <t>TỔNG THU</t>
  </si>
  <si>
    <t>Các khoản thu 100%</t>
  </si>
  <si>
    <t>Phí, lệ phí</t>
  </si>
  <si>
    <t>Thu khác</t>
  </si>
  <si>
    <t>II</t>
  </si>
  <si>
    <t>Các khoản thu phân chia theo tỷ lệ %</t>
  </si>
  <si>
    <t xml:space="preserve">Các khoản thu phân chia </t>
  </si>
  <si>
    <t>Thuế sử dụng đất nông nghiệp thu từ hộ gia đình (thuế GTGT)</t>
  </si>
  <si>
    <t>Lệ phí trước bạ nhà đất</t>
  </si>
  <si>
    <t>Các khoản thu phân chia khác do tỉnh quy định</t>
  </si>
  <si>
    <t>III</t>
  </si>
  <si>
    <t>IV</t>
  </si>
  <si>
    <t>Thu chuyển nguồn</t>
  </si>
  <si>
    <t>V</t>
  </si>
  <si>
    <t>Thu kết dư ngân sách năm trước</t>
  </si>
  <si>
    <t>VI</t>
  </si>
  <si>
    <t>Thu bổ sung từ ngân sách cấp trên</t>
  </si>
  <si>
    <t>- Thu bổ sung cân đối</t>
  </si>
  <si>
    <t>- Thu bổ sung có mục tiêu</t>
  </si>
  <si>
    <t>Đơn vị:  đồng</t>
  </si>
  <si>
    <t>TỔNG SỐ</t>
  </si>
  <si>
    <t>ĐẦU TƯ PHÁT TRIỂN</t>
  </si>
  <si>
    <t>THƯỜNG XUYÊN</t>
  </si>
  <si>
    <t>TỔNG CHI</t>
  </si>
  <si>
    <t>Chi giáo dục</t>
  </si>
  <si>
    <t>Chi ứng dụng, chuyển giao công nghệ</t>
  </si>
  <si>
    <t>chi y tế</t>
  </si>
  <si>
    <t>Chi văn hóa, thông tin</t>
  </si>
  <si>
    <t>Chi phát thanh, truyền thanh</t>
  </si>
  <si>
    <t>Chi thể dục thể thao</t>
  </si>
  <si>
    <t>Chi bảo vệ môi trường</t>
  </si>
  <si>
    <t>Chi các hoạt động kinh tế</t>
  </si>
  <si>
    <t>Chi hoạt động của cơ quan quản lý nhà nước, Đảng, đoàn thể</t>
  </si>
  <si>
    <t>Chi cho công tác xã hội</t>
  </si>
  <si>
    <t>Dự phòng ngân sách</t>
  </si>
  <si>
    <t>Đơn vị: đồng</t>
  </si>
  <si>
    <t>So sánh</t>
  </si>
  <si>
    <t>5=3/1</t>
  </si>
  <si>
    <t>6=4/2</t>
  </si>
  <si>
    <t xml:space="preserve">DỰ TOÁN </t>
  </si>
  <si>
    <t>Thuế sử dụng đất phi nông nghiệp</t>
  </si>
  <si>
    <t>Thuế sử dụng đất nông nghiệp từ hộ gia đình</t>
  </si>
  <si>
    <t>Thu hồi các khoản chi năm trước (nếu có)</t>
  </si>
  <si>
    <t>DỰ TOÁN</t>
  </si>
  <si>
    <t>SO SÁNH</t>
  </si>
  <si>
    <t>7=4/1</t>
  </si>
  <si>
    <t>8=5/2</t>
  </si>
  <si>
    <t>9=6/3</t>
  </si>
  <si>
    <t>Trong đó:</t>
  </si>
  <si>
    <t>Chi chuyển nguồn ngân sách</t>
  </si>
  <si>
    <t>Biểu số 113/CKTC-NSNN</t>
  </si>
  <si>
    <t>Dự toán</t>
  </si>
  <si>
    <t>3=2/1</t>
  </si>
  <si>
    <t>Chi thường xuyên</t>
  </si>
  <si>
    <t>Dự phòng</t>
  </si>
  <si>
    <t>Thu bổ sung</t>
  </si>
  <si>
    <t>Các khoản thu phân chia theo tỷ lệ (1)</t>
  </si>
  <si>
    <t>Các khoản thu xã hưởng 100%</t>
  </si>
  <si>
    <t>Biểu số 114/CKTC-NSNN</t>
  </si>
  <si>
    <t>Biểu số 115/CKTC-NSNN</t>
  </si>
  <si>
    <t>Chi nộp trả ngân sách cấp trên</t>
  </si>
  <si>
    <t>Chi kết dư ngân sách</t>
  </si>
  <si>
    <t>Lệ phí môn bài thu từ cá nhân hộ kinh doanh</t>
  </si>
  <si>
    <t>UBND xã Hà Hiệu</t>
  </si>
  <si>
    <t xml:space="preserve">UBND xã Hà Hiệu </t>
  </si>
  <si>
    <t>Chi đầu tư phát triển</t>
  </si>
  <si>
    <t>- Bổ sung CCTL</t>
  </si>
  <si>
    <t>CÂN ĐỐI NGÂN SÁCH XÃ QUÝ III/2024</t>
  </si>
  <si>
    <t>ƯỚC THỰC HIỆN QUÝ III/2024</t>
  </si>
  <si>
    <t>ƯỚC THỰC HIỆN THU NGÂN SÁCH QUÝ III/2024</t>
  </si>
  <si>
    <t>Thuế TNCN từ chuyển nhường BĐS</t>
  </si>
  <si>
    <t>ƯỚC THỰC HIỆN CHI NGÂN SÁCH XÃ QUÝ III/2024</t>
  </si>
  <si>
    <t>Thuế thu nhập cá nhân từ hoạt động SXKD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</si>
</sst>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2"/>
      <color theme="1"/>
      <name val="Times New Roman"/>
      <family val="2"/>
    </font>
    <font>
      <sz val="12"/>
      <color theme="1"/>
      <name val="Times New Roman"/>
      <family val="2"/>
    </font>
    <font>
      <b/>
      <sz val="12"/>
      <color theme="1"/>
      <name val="Times New Roman"/>
      <family val="1"/>
    </font>
    <font>
      <b/>
      <sz val="10"/>
      <color theme="1"/>
      <name val="Times New Roman"/>
      <family val="1"/>
    </font>
    <font>
      <i/>
      <sz val="12"/>
      <color theme="1"/>
      <name val="Times New Roman"/>
      <family val="1"/>
    </font>
    <font>
      <sz val="12"/>
      <color theme="1"/>
      <name val="Times New Roman"/>
      <family val="1"/>
    </font>
    <font>
      <i/>
      <sz val="10"/>
      <color theme="1"/>
      <name val="Times New Roman"/>
      <family val="1"/>
    </font>
    <font>
      <sz val="12"/>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164" fontId="0" fillId="0" borderId="0" xfId="1" applyNumberFormat="1" applyFont="1"/>
    <xf numFmtId="0" fontId="0" fillId="0" borderId="1" xfId="0" applyBorder="1"/>
    <xf numFmtId="164" fontId="0" fillId="0" borderId="1" xfId="1" applyNumberFormat="1" applyFont="1" applyBorder="1"/>
    <xf numFmtId="0" fontId="0" fillId="0" borderId="1" xfId="0" quotePrefix="1" applyBorder="1"/>
    <xf numFmtId="0" fontId="2" fillId="0" borderId="1" xfId="0" applyFont="1" applyBorder="1"/>
    <xf numFmtId="164" fontId="2" fillId="0" borderId="1" xfId="1" applyNumberFormat="1" applyFont="1" applyBorder="1"/>
    <xf numFmtId="0" fontId="2" fillId="0" borderId="0" xfId="0" applyFont="1"/>
    <xf numFmtId="0" fontId="2" fillId="0" borderId="1" xfId="0" applyFont="1" applyBorder="1" applyAlignment="1">
      <alignment horizontal="center"/>
    </xf>
    <xf numFmtId="164" fontId="2" fillId="0" borderId="1" xfId="1" applyNumberFormat="1" applyFont="1" applyBorder="1" applyAlignment="1">
      <alignment horizontal="center"/>
    </xf>
    <xf numFmtId="0" fontId="2"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164" fontId="0" fillId="0" borderId="1" xfId="1" applyNumberFormat="1" applyFont="1" applyBorder="1" applyAlignment="1">
      <alignment horizontal="center"/>
    </xf>
    <xf numFmtId="0" fontId="0" fillId="0" borderId="0" xfId="0" applyAlignment="1">
      <alignment wrapText="1"/>
    </xf>
    <xf numFmtId="0" fontId="0" fillId="0" borderId="1" xfId="0" applyBorder="1" applyAlignment="1">
      <alignment horizontal="center" wrapText="1"/>
    </xf>
    <xf numFmtId="0" fontId="0" fillId="0" borderId="1" xfId="0" applyBorder="1" applyAlignment="1">
      <alignment wrapText="1"/>
    </xf>
    <xf numFmtId="164" fontId="0" fillId="0" borderId="0" xfId="0" applyNumberFormat="1"/>
    <xf numFmtId="0" fontId="0" fillId="0" borderId="1" xfId="0" quotePrefix="1" applyBorder="1" applyAlignment="1">
      <alignment wrapText="1"/>
    </xf>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Border="1" applyAlignment="1">
      <alignment horizontal="center" wrapText="1"/>
    </xf>
    <xf numFmtId="0" fontId="5" fillId="0" borderId="1" xfId="0" applyFont="1" applyBorder="1" applyAlignment="1">
      <alignment horizontal="center"/>
    </xf>
    <xf numFmtId="0" fontId="5" fillId="0" borderId="0" xfId="0" applyFont="1" applyAlignment="1">
      <alignment horizontal="center"/>
    </xf>
    <xf numFmtId="0" fontId="5" fillId="0" borderId="1" xfId="0" applyFont="1" applyBorder="1" applyAlignment="1">
      <alignment horizontal="center" wrapText="1"/>
    </xf>
    <xf numFmtId="164" fontId="5" fillId="0" borderId="1" xfId="1" applyNumberFormat="1" applyFont="1" applyBorder="1" applyAlignment="1">
      <alignment horizontal="center"/>
    </xf>
    <xf numFmtId="164" fontId="2" fillId="0" borderId="1" xfId="1" applyNumberFormat="1"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xf>
    <xf numFmtId="0" fontId="0" fillId="0" borderId="1" xfId="0" quotePrefix="1" applyBorder="1" applyAlignment="1">
      <alignment horizontal="center"/>
    </xf>
    <xf numFmtId="9" fontId="5" fillId="0" borderId="1" xfId="2" applyFont="1" applyBorder="1"/>
    <xf numFmtId="164" fontId="2" fillId="0" borderId="1" xfId="1" applyNumberFormat="1" applyFont="1" applyBorder="1" applyAlignment="1">
      <alignment horizontal="center" vertical="center"/>
    </xf>
    <xf numFmtId="164" fontId="2" fillId="0" borderId="1" xfId="1" applyNumberFormat="1" applyFont="1" applyBorder="1" applyAlignment="1">
      <alignment horizontal="center"/>
    </xf>
    <xf numFmtId="0" fontId="5" fillId="0" borderId="1" xfId="0" quotePrefix="1" applyFont="1" applyBorder="1" applyAlignment="1">
      <alignment horizontal="center"/>
    </xf>
    <xf numFmtId="164" fontId="5" fillId="0" borderId="1" xfId="1" applyNumberFormat="1" applyFont="1" applyBorder="1" applyAlignment="1">
      <alignment horizontal="center" wrapText="1"/>
    </xf>
    <xf numFmtId="164" fontId="5" fillId="0" borderId="1" xfId="1" applyNumberFormat="1" applyFont="1" applyBorder="1"/>
    <xf numFmtId="0" fontId="5" fillId="0" borderId="1" xfId="0" applyFont="1" applyBorder="1"/>
    <xf numFmtId="164" fontId="5" fillId="0" borderId="0" xfId="1" applyNumberFormat="1" applyFont="1"/>
    <xf numFmtId="0" fontId="5" fillId="0" borderId="0" xfId="0" applyFont="1"/>
    <xf numFmtId="9" fontId="2" fillId="0" borderId="1" xfId="2" applyFont="1" applyBorder="1" applyAlignment="1">
      <alignment horizontal="center"/>
    </xf>
    <xf numFmtId="9" fontId="2" fillId="0" borderId="1" xfId="2" applyNumberFormat="1" applyFont="1" applyBorder="1" applyAlignment="1">
      <alignment horizontal="center"/>
    </xf>
    <xf numFmtId="164" fontId="2" fillId="0" borderId="1" xfId="1" quotePrefix="1" applyNumberFormat="1" applyFont="1" applyBorder="1" applyAlignment="1">
      <alignment horizontal="center"/>
    </xf>
    <xf numFmtId="10" fontId="5" fillId="0" borderId="1" xfId="2" applyNumberFormat="1" applyFont="1" applyBorder="1"/>
    <xf numFmtId="9" fontId="5" fillId="0" borderId="1" xfId="2" applyNumberFormat="1" applyFont="1" applyBorder="1"/>
    <xf numFmtId="10" fontId="2" fillId="0" borderId="1" xfId="2" applyNumberFormat="1" applyFont="1" applyBorder="1" applyAlignment="1">
      <alignment horizontal="center"/>
    </xf>
    <xf numFmtId="164" fontId="0" fillId="0" borderId="1" xfId="0" applyNumberFormat="1" applyBorder="1"/>
    <xf numFmtId="164" fontId="2" fillId="0" borderId="1" xfId="0" applyNumberFormat="1" applyFont="1" applyBorder="1"/>
    <xf numFmtId="9" fontId="2" fillId="0" borderId="1" xfId="2" applyFont="1" applyBorder="1"/>
    <xf numFmtId="9" fontId="0" fillId="0" borderId="1" xfId="2" applyFont="1" applyBorder="1"/>
    <xf numFmtId="164" fontId="0" fillId="0" borderId="1" xfId="1" quotePrefix="1" applyNumberFormat="1" applyFont="1" applyBorder="1"/>
    <xf numFmtId="9" fontId="0" fillId="0" borderId="0" xfId="2" applyFont="1"/>
    <xf numFmtId="0" fontId="0" fillId="0" borderId="0" xfId="0" applyBorder="1" applyAlignment="1">
      <alignment horizontal="center"/>
    </xf>
    <xf numFmtId="0" fontId="2" fillId="0" borderId="1" xfId="0" applyFont="1" applyFill="1" applyBorder="1" applyAlignment="1">
      <alignment horizontal="center"/>
    </xf>
    <xf numFmtId="0" fontId="0" fillId="0" borderId="1" xfId="0" applyFill="1" applyBorder="1" applyAlignment="1">
      <alignment horizontal="center"/>
    </xf>
    <xf numFmtId="164" fontId="2" fillId="0" borderId="0" xfId="0" applyNumberFormat="1"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7" fillId="0" borderId="1" xfId="1" applyNumberFormat="1" applyFont="1" applyBorder="1" applyAlignment="1">
      <alignment vertical="center" wrapText="1"/>
    </xf>
    <xf numFmtId="0" fontId="7" fillId="0" borderId="1" xfId="0" quotePrefix="1"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164" fontId="3" fillId="0" borderId="0" xfId="1" applyNumberFormat="1" applyFont="1" applyAlignment="1">
      <alignment horizontal="right"/>
    </xf>
    <xf numFmtId="0" fontId="2" fillId="0" borderId="0" xfId="0" applyFont="1" applyAlignment="1">
      <alignment horizontal="center"/>
    </xf>
    <xf numFmtId="0" fontId="4" fillId="0" borderId="0" xfId="0" applyFont="1" applyAlignment="1">
      <alignment horizontal="center"/>
    </xf>
    <xf numFmtId="0" fontId="6" fillId="0" borderId="2" xfId="0" applyFont="1" applyBorder="1" applyAlignment="1">
      <alignment horizontal="right"/>
    </xf>
    <xf numFmtId="0" fontId="4" fillId="0" borderId="3"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164" fontId="2" fillId="0" borderId="0" xfId="1" applyNumberFormat="1" applyFont="1" applyAlignment="1">
      <alignment horizontal="right"/>
    </xf>
    <xf numFmtId="0" fontId="4" fillId="0" borderId="2" xfId="0" applyFont="1" applyBorder="1" applyAlignment="1">
      <alignment horizontal="righ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0" fontId="2" fillId="0" borderId="0" xfId="0" applyFont="1" applyAlignment="1">
      <alignment horizontal="left"/>
    </xf>
    <xf numFmtId="164" fontId="2" fillId="0" borderId="4" xfId="1" applyNumberFormat="1" applyFont="1" applyBorder="1" applyAlignment="1">
      <alignment horizontal="center"/>
    </xf>
    <xf numFmtId="164" fontId="2" fillId="0" borderId="6" xfId="1" applyNumberFormat="1" applyFont="1" applyBorder="1" applyAlignment="1">
      <alignment horizontal="center"/>
    </xf>
    <xf numFmtId="164" fontId="2" fillId="0" borderId="5" xfId="1" applyNumberFormat="1" applyFont="1" applyBorder="1" applyAlignment="1">
      <alignment horizontal="center"/>
    </xf>
    <xf numFmtId="0" fontId="2" fillId="0" borderId="6" xfId="0" applyFont="1" applyBorder="1" applyAlignment="1">
      <alignment horizontal="center"/>
    </xf>
    <xf numFmtId="0" fontId="4" fillId="0" borderId="0" xfId="0" applyFont="1" applyBorder="1" applyAlignment="1">
      <alignment horizontal="right"/>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164" fontId="2" fillId="0" borderId="1" xfId="1" applyNumberFormat="1"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Normal="100" workbookViewId="0">
      <selection activeCell="D13" sqref="D13"/>
    </sheetView>
  </sheetViews>
  <sheetFormatPr defaultRowHeight="15.75" x14ac:dyDescent="0.25"/>
  <cols>
    <col min="1" max="1" width="7.625" style="11" customWidth="1"/>
    <col min="2" max="2" width="34.75" customWidth="1"/>
    <col min="3" max="3" width="14.75" style="1" bestFit="1" customWidth="1"/>
    <col min="4" max="4" width="14.75" customWidth="1"/>
    <col min="5" max="5" width="16" style="1" customWidth="1"/>
    <col min="6" max="6" width="10.875" bestFit="1" customWidth="1"/>
  </cols>
  <sheetData>
    <row r="1" spans="1:6" x14ac:dyDescent="0.25">
      <c r="A1" s="7" t="s">
        <v>76</v>
      </c>
      <c r="D1" s="61" t="s">
        <v>63</v>
      </c>
      <c r="E1" s="61"/>
    </row>
    <row r="2" spans="1:6" x14ac:dyDescent="0.25">
      <c r="B2" s="62" t="s">
        <v>80</v>
      </c>
      <c r="C2" s="62"/>
      <c r="D2" s="62"/>
      <c r="E2" s="62"/>
    </row>
    <row r="3" spans="1:6" x14ac:dyDescent="0.25">
      <c r="B3" s="63"/>
      <c r="C3" s="63"/>
      <c r="D3" s="63"/>
      <c r="E3" s="63"/>
    </row>
    <row r="4" spans="1:6" x14ac:dyDescent="0.25">
      <c r="D4" s="64" t="s">
        <v>48</v>
      </c>
      <c r="E4" s="64"/>
    </row>
    <row r="5" spans="1:6" s="60" customFormat="1" ht="73.5" customHeight="1" x14ac:dyDescent="0.25">
      <c r="A5" s="55" t="s">
        <v>9</v>
      </c>
      <c r="B5" s="55" t="s">
        <v>0</v>
      </c>
      <c r="C5" s="31" t="s">
        <v>64</v>
      </c>
      <c r="D5" s="56" t="s">
        <v>81</v>
      </c>
      <c r="E5" s="31" t="s">
        <v>57</v>
      </c>
    </row>
    <row r="6" spans="1:6" s="28" customFormat="1" x14ac:dyDescent="0.25">
      <c r="A6" s="8" t="s">
        <v>10</v>
      </c>
      <c r="B6" s="8" t="s">
        <v>11</v>
      </c>
      <c r="C6" s="32">
        <v>1</v>
      </c>
      <c r="D6" s="21">
        <v>2</v>
      </c>
      <c r="E6" s="41" t="s">
        <v>65</v>
      </c>
    </row>
    <row r="7" spans="1:6" s="7" customFormat="1" x14ac:dyDescent="0.25">
      <c r="A7" s="8" t="s">
        <v>12</v>
      </c>
      <c r="B7" s="5" t="s">
        <v>4</v>
      </c>
      <c r="C7" s="6">
        <f>C8+C9+C10+C14+C15</f>
        <v>8573270000</v>
      </c>
      <c r="D7" s="46">
        <f>D8+D9+D10+D14+D15</f>
        <v>1836549088</v>
      </c>
      <c r="E7" s="47">
        <f>D7/C7</f>
        <v>0.21421803909126855</v>
      </c>
    </row>
    <row r="8" spans="1:6" ht="25.5" customHeight="1" x14ac:dyDescent="0.25">
      <c r="A8" s="12">
        <v>1</v>
      </c>
      <c r="B8" s="2" t="s">
        <v>70</v>
      </c>
      <c r="C8" s="3">
        <v>38300000</v>
      </c>
      <c r="D8" s="49">
        <v>12628980</v>
      </c>
      <c r="E8" s="48"/>
    </row>
    <row r="9" spans="1:6" ht="25.5" customHeight="1" x14ac:dyDescent="0.25">
      <c r="A9" s="12">
        <v>2</v>
      </c>
      <c r="B9" s="2" t="s">
        <v>69</v>
      </c>
      <c r="C9" s="3">
        <v>32000000</v>
      </c>
      <c r="D9" s="49">
        <v>68045755</v>
      </c>
      <c r="E9" s="48"/>
      <c r="F9" s="17"/>
    </row>
    <row r="10" spans="1:6" ht="18.75" customHeight="1" x14ac:dyDescent="0.25">
      <c r="A10" s="12">
        <v>3</v>
      </c>
      <c r="B10" s="2" t="s">
        <v>68</v>
      </c>
      <c r="C10" s="3">
        <f>C11+C13+C12</f>
        <v>8502970000</v>
      </c>
      <c r="D10" s="3">
        <f>D11+D13</f>
        <v>1324863000</v>
      </c>
      <c r="E10" s="48"/>
    </row>
    <row r="11" spans="1:6" ht="25.5" customHeight="1" x14ac:dyDescent="0.25">
      <c r="A11" s="12"/>
      <c r="B11" s="4" t="s">
        <v>1</v>
      </c>
      <c r="C11" s="3">
        <v>4209588000</v>
      </c>
      <c r="D11" s="49">
        <v>800000000</v>
      </c>
      <c r="E11" s="48"/>
    </row>
    <row r="12" spans="1:6" ht="25.5" customHeight="1" x14ac:dyDescent="0.25">
      <c r="A12" s="12"/>
      <c r="B12" s="58" t="s">
        <v>79</v>
      </c>
      <c r="C12" s="57">
        <v>629042000</v>
      </c>
      <c r="D12" s="49"/>
      <c r="E12" s="48"/>
    </row>
    <row r="13" spans="1:6" ht="25.5" customHeight="1" x14ac:dyDescent="0.25">
      <c r="A13" s="12"/>
      <c r="B13" s="4" t="s">
        <v>2</v>
      </c>
      <c r="C13" s="3">
        <v>3664340000</v>
      </c>
      <c r="D13" s="45">
        <v>524863000</v>
      </c>
      <c r="E13" s="48"/>
    </row>
    <row r="14" spans="1:6" ht="25.5" customHeight="1" x14ac:dyDescent="0.25">
      <c r="A14" s="12">
        <v>4</v>
      </c>
      <c r="B14" s="2" t="s">
        <v>25</v>
      </c>
      <c r="C14" s="3"/>
      <c r="D14" s="45"/>
      <c r="E14" s="48"/>
    </row>
    <row r="15" spans="1:6" ht="25.5" customHeight="1" x14ac:dyDescent="0.25">
      <c r="A15" s="12">
        <v>5</v>
      </c>
      <c r="B15" s="2" t="s">
        <v>27</v>
      </c>
      <c r="C15" s="3"/>
      <c r="D15" s="45">
        <v>431011353</v>
      </c>
      <c r="E15" s="48"/>
    </row>
    <row r="16" spans="1:6" s="7" customFormat="1" ht="25.5" customHeight="1" x14ac:dyDescent="0.25">
      <c r="A16" s="8" t="s">
        <v>17</v>
      </c>
      <c r="B16" s="5" t="s">
        <v>3</v>
      </c>
      <c r="C16" s="6">
        <f>C17+C18+C19+C20</f>
        <v>8573270000</v>
      </c>
      <c r="D16" s="6">
        <f>D17+D18+D20+D19</f>
        <v>1398077725</v>
      </c>
      <c r="E16" s="47">
        <f>D16/C16</f>
        <v>0.16307403417832403</v>
      </c>
    </row>
    <row r="17" spans="1:5" ht="25.5" customHeight="1" x14ac:dyDescent="0.25">
      <c r="A17" s="12">
        <v>1</v>
      </c>
      <c r="B17" s="2" t="s">
        <v>78</v>
      </c>
      <c r="C17" s="3">
        <v>1867000000</v>
      </c>
      <c r="D17" s="3">
        <f>'115'!G8</f>
        <v>0</v>
      </c>
      <c r="E17" s="48"/>
    </row>
    <row r="18" spans="1:5" ht="25.5" customHeight="1" x14ac:dyDescent="0.25">
      <c r="A18" s="12">
        <v>2</v>
      </c>
      <c r="B18" s="2" t="s">
        <v>66</v>
      </c>
      <c r="C18" s="3">
        <f>C7-C17-C20</f>
        <v>6609115000</v>
      </c>
      <c r="D18" s="3">
        <f>'115'!H9</f>
        <v>1398077725</v>
      </c>
      <c r="E18" s="48"/>
    </row>
    <row r="19" spans="1:5" ht="25.5" customHeight="1" x14ac:dyDescent="0.25">
      <c r="A19" s="12">
        <v>3</v>
      </c>
      <c r="B19" s="2" t="s">
        <v>73</v>
      </c>
      <c r="C19" s="3"/>
      <c r="D19" s="3"/>
      <c r="E19" s="48"/>
    </row>
    <row r="20" spans="1:5" ht="25.5" customHeight="1" x14ac:dyDescent="0.25">
      <c r="A20" s="12">
        <v>4</v>
      </c>
      <c r="B20" s="2" t="s">
        <v>67</v>
      </c>
      <c r="C20" s="3">
        <v>97155000</v>
      </c>
      <c r="D20" s="3"/>
      <c r="E20" s="48"/>
    </row>
    <row r="21" spans="1:5" ht="54" customHeight="1" x14ac:dyDescent="0.25">
      <c r="A21" s="51"/>
      <c r="B21" s="65" t="s">
        <v>5</v>
      </c>
      <c r="C21" s="65"/>
      <c r="D21" s="65"/>
      <c r="E21" s="65"/>
    </row>
  </sheetData>
  <mergeCells count="5">
    <mergeCell ref="D1:E1"/>
    <mergeCell ref="B2:E2"/>
    <mergeCell ref="B3:E3"/>
    <mergeCell ref="D4:E4"/>
    <mergeCell ref="B21:E21"/>
  </mergeCells>
  <pageMargins left="0.46" right="0.24"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7" zoomScaleNormal="100" workbookViewId="0">
      <selection activeCell="B14" sqref="B14"/>
    </sheetView>
  </sheetViews>
  <sheetFormatPr defaultRowHeight="15.75" x14ac:dyDescent="0.25"/>
  <cols>
    <col min="1" max="1" width="5" style="11" customWidth="1"/>
    <col min="2" max="2" width="43.625" style="14" customWidth="1"/>
    <col min="3" max="3" width="15.875" style="1" customWidth="1"/>
    <col min="4" max="4" width="15.125" style="1" customWidth="1"/>
    <col min="5" max="5" width="14.75" bestFit="1" customWidth="1"/>
    <col min="6" max="6" width="13.75" bestFit="1" customWidth="1"/>
    <col min="7" max="7" width="9.375" customWidth="1"/>
    <col min="8" max="8" width="9.5" customWidth="1"/>
    <col min="9" max="9" width="11.125" bestFit="1" customWidth="1"/>
  </cols>
  <sheetData>
    <row r="1" spans="1:9" x14ac:dyDescent="0.25">
      <c r="A1" s="76" t="s">
        <v>77</v>
      </c>
      <c r="B1" s="76"/>
      <c r="C1" s="70" t="s">
        <v>71</v>
      </c>
      <c r="D1" s="70"/>
      <c r="E1" s="70"/>
      <c r="F1" s="70"/>
      <c r="G1" s="70"/>
      <c r="H1" s="70"/>
    </row>
    <row r="2" spans="1:9" x14ac:dyDescent="0.25">
      <c r="A2" s="62" t="s">
        <v>82</v>
      </c>
      <c r="B2" s="62"/>
      <c r="C2" s="62"/>
      <c r="D2" s="62"/>
      <c r="E2" s="62"/>
      <c r="F2" s="62"/>
      <c r="G2" s="62"/>
      <c r="H2" s="62"/>
    </row>
    <row r="3" spans="1:9" x14ac:dyDescent="0.25">
      <c r="A3" s="63"/>
      <c r="B3" s="63"/>
      <c r="C3" s="63"/>
      <c r="D3" s="63"/>
      <c r="E3" s="63"/>
      <c r="F3" s="63"/>
      <c r="G3" s="63"/>
      <c r="H3" s="63"/>
    </row>
    <row r="4" spans="1:9" x14ac:dyDescent="0.25">
      <c r="A4" s="71" t="s">
        <v>32</v>
      </c>
      <c r="B4" s="71"/>
      <c r="C4" s="71"/>
      <c r="D4" s="71"/>
      <c r="E4" s="71"/>
      <c r="F4" s="71"/>
      <c r="G4" s="71"/>
      <c r="H4" s="71"/>
    </row>
    <row r="5" spans="1:9" s="7" customFormat="1" ht="37.5" customHeight="1" x14ac:dyDescent="0.25">
      <c r="A5" s="72" t="s">
        <v>9</v>
      </c>
      <c r="B5" s="73" t="s">
        <v>6</v>
      </c>
      <c r="C5" s="74" t="s">
        <v>52</v>
      </c>
      <c r="D5" s="75"/>
      <c r="E5" s="66" t="s">
        <v>81</v>
      </c>
      <c r="F5" s="67"/>
      <c r="G5" s="68" t="s">
        <v>49</v>
      </c>
      <c r="H5" s="69"/>
    </row>
    <row r="6" spans="1:9" s="7" customFormat="1" ht="31.5" x14ac:dyDescent="0.25">
      <c r="A6" s="72"/>
      <c r="B6" s="73"/>
      <c r="C6" s="31" t="s">
        <v>7</v>
      </c>
      <c r="D6" s="31" t="s">
        <v>8</v>
      </c>
      <c r="E6" s="31" t="s">
        <v>7</v>
      </c>
      <c r="F6" s="31" t="s">
        <v>8</v>
      </c>
      <c r="G6" s="26" t="s">
        <v>7</v>
      </c>
      <c r="H6" s="26" t="s">
        <v>8</v>
      </c>
    </row>
    <row r="7" spans="1:9" s="11" customFormat="1" x14ac:dyDescent="0.25">
      <c r="A7" s="12" t="s">
        <v>10</v>
      </c>
      <c r="B7" s="15" t="s">
        <v>11</v>
      </c>
      <c r="C7" s="13">
        <v>1</v>
      </c>
      <c r="D7" s="13">
        <v>2</v>
      </c>
      <c r="E7" s="13">
        <v>3</v>
      </c>
      <c r="F7" s="13">
        <v>4</v>
      </c>
      <c r="G7" s="29" t="s">
        <v>50</v>
      </c>
      <c r="H7" s="29" t="s">
        <v>51</v>
      </c>
    </row>
    <row r="8" spans="1:9" s="7" customFormat="1" x14ac:dyDescent="0.25">
      <c r="A8" s="8"/>
      <c r="B8" s="19" t="s">
        <v>13</v>
      </c>
      <c r="C8" s="6">
        <f>C9+C14+C23+C24+C25</f>
        <v>8597970000</v>
      </c>
      <c r="D8" s="6">
        <f>D9+D14+D23+D24+D25</f>
        <v>8573270000</v>
      </c>
      <c r="E8" s="6">
        <f>E9+E14+E23+E24+E25+E22</f>
        <v>1836549088</v>
      </c>
      <c r="F8" s="6">
        <f>F9+F14+F23+F24+F25+F22</f>
        <v>1836549088</v>
      </c>
      <c r="G8" s="47">
        <f>E8/C8</f>
        <v>0.21360263969285773</v>
      </c>
      <c r="H8" s="47">
        <f>F8/D8</f>
        <v>0.21421803909126855</v>
      </c>
    </row>
    <row r="9" spans="1:9" s="7" customFormat="1" x14ac:dyDescent="0.25">
      <c r="A9" s="8" t="s">
        <v>12</v>
      </c>
      <c r="B9" s="19" t="s">
        <v>14</v>
      </c>
      <c r="C9" s="6">
        <f>SUM(C10:C13)</f>
        <v>38300000</v>
      </c>
      <c r="D9" s="6">
        <f>SUM(D10:D13)</f>
        <v>38300000</v>
      </c>
      <c r="E9" s="6">
        <f>SUM(E10:E13)</f>
        <v>30158815</v>
      </c>
      <c r="F9" s="6">
        <f>SUM(F10:F13)</f>
        <v>30158815</v>
      </c>
      <c r="G9" s="30">
        <f t="shared" ref="G9:G15" si="0">E9/C9</f>
        <v>0.78743642297650129</v>
      </c>
      <c r="H9" s="30">
        <f t="shared" ref="H9:H26" si="1">F9/D9</f>
        <v>0.78743642297650129</v>
      </c>
    </row>
    <row r="10" spans="1:9" x14ac:dyDescent="0.25">
      <c r="A10" s="12"/>
      <c r="B10" s="16" t="s">
        <v>15</v>
      </c>
      <c r="C10" s="3">
        <f>D10</f>
        <v>9200000</v>
      </c>
      <c r="D10" s="3">
        <v>9200000</v>
      </c>
      <c r="E10" s="3"/>
      <c r="F10" s="3"/>
      <c r="G10" s="30"/>
      <c r="H10" s="30"/>
    </row>
    <row r="11" spans="1:9" x14ac:dyDescent="0.25">
      <c r="A11" s="12"/>
      <c r="B11" s="16" t="s">
        <v>16</v>
      </c>
      <c r="C11" s="3">
        <f>D11</f>
        <v>10000000</v>
      </c>
      <c r="D11" s="3">
        <v>10000000</v>
      </c>
      <c r="E11" s="3">
        <f t="shared" ref="E11:E13" si="2">F11</f>
        <v>0</v>
      </c>
      <c r="F11" s="3"/>
      <c r="G11" s="30"/>
      <c r="H11" s="30"/>
    </row>
    <row r="12" spans="1:9" x14ac:dyDescent="0.25">
      <c r="A12" s="12"/>
      <c r="B12" s="16" t="s">
        <v>21</v>
      </c>
      <c r="C12" s="3">
        <f>D12</f>
        <v>8000000</v>
      </c>
      <c r="D12" s="3">
        <v>8000000</v>
      </c>
      <c r="E12" s="3">
        <f t="shared" si="2"/>
        <v>12628980</v>
      </c>
      <c r="F12" s="3">
        <v>12628980</v>
      </c>
      <c r="G12" s="30">
        <f t="shared" ref="G12:H14" si="3">E12/C12</f>
        <v>1.5786225</v>
      </c>
      <c r="H12" s="30">
        <f t="shared" si="3"/>
        <v>1.5786225</v>
      </c>
    </row>
    <row r="13" spans="1:9" x14ac:dyDescent="0.25">
      <c r="A13" s="12"/>
      <c r="B13" s="16" t="s">
        <v>85</v>
      </c>
      <c r="C13" s="3">
        <f>D13</f>
        <v>11100000</v>
      </c>
      <c r="D13" s="3">
        <v>11100000</v>
      </c>
      <c r="E13" s="3">
        <f t="shared" si="2"/>
        <v>17529835</v>
      </c>
      <c r="F13" s="3">
        <v>17529835</v>
      </c>
      <c r="G13" s="30">
        <f t="shared" si="3"/>
        <v>1.5792644144144143</v>
      </c>
      <c r="H13" s="30">
        <f t="shared" si="3"/>
        <v>1.5792644144144143</v>
      </c>
    </row>
    <row r="14" spans="1:9" s="7" customFormat="1" x14ac:dyDescent="0.25">
      <c r="A14" s="8" t="s">
        <v>17</v>
      </c>
      <c r="B14" s="19" t="s">
        <v>18</v>
      </c>
      <c r="C14" s="6">
        <f>C15+C21</f>
        <v>56700000</v>
      </c>
      <c r="D14" s="6">
        <f>D15+D21</f>
        <v>32000000</v>
      </c>
      <c r="E14" s="6">
        <f>E15+E2</f>
        <v>50515920</v>
      </c>
      <c r="F14" s="6">
        <f>F15</f>
        <v>50515920</v>
      </c>
      <c r="G14" s="47">
        <f t="shared" si="3"/>
        <v>0.89093333333333335</v>
      </c>
      <c r="H14" s="47">
        <f t="shared" si="3"/>
        <v>1.5786225</v>
      </c>
      <c r="I14" s="54"/>
    </row>
    <row r="15" spans="1:9" x14ac:dyDescent="0.25">
      <c r="A15" s="12">
        <v>1</v>
      </c>
      <c r="B15" s="16" t="s">
        <v>19</v>
      </c>
      <c r="C15" s="3">
        <f>SUM(C16:C20)</f>
        <v>56700000</v>
      </c>
      <c r="D15" s="3">
        <f>SUM(D16:D20)</f>
        <v>32000000</v>
      </c>
      <c r="E15" s="3">
        <f>SUM(E16:E20)</f>
        <v>50515920</v>
      </c>
      <c r="F15" s="3">
        <f>SUM(F16:F20)</f>
        <v>50515920</v>
      </c>
      <c r="G15" s="30">
        <f t="shared" si="0"/>
        <v>0.89093333333333335</v>
      </c>
      <c r="H15" s="30">
        <f t="shared" si="1"/>
        <v>1.5786225</v>
      </c>
    </row>
    <row r="16" spans="1:9" ht="13.5" customHeight="1" x14ac:dyDescent="0.25">
      <c r="A16" s="12"/>
      <c r="B16" s="16" t="s">
        <v>53</v>
      </c>
      <c r="C16" s="3"/>
      <c r="D16" s="3"/>
      <c r="E16" s="3"/>
      <c r="F16" s="3"/>
      <c r="G16" s="30"/>
      <c r="H16" s="30"/>
    </row>
    <row r="17" spans="1:9" ht="13.5" customHeight="1" x14ac:dyDescent="0.25">
      <c r="A17" s="12"/>
      <c r="B17" s="16" t="s">
        <v>54</v>
      </c>
      <c r="C17" s="3"/>
      <c r="D17" s="3"/>
      <c r="E17" s="3"/>
      <c r="F17" s="3"/>
      <c r="G17" s="30"/>
      <c r="H17" s="30"/>
    </row>
    <row r="18" spans="1:9" ht="31.5" x14ac:dyDescent="0.25">
      <c r="A18" s="12"/>
      <c r="B18" s="16" t="s">
        <v>20</v>
      </c>
      <c r="C18" s="3">
        <v>24700000</v>
      </c>
      <c r="D18" s="3"/>
      <c r="E18" s="3"/>
      <c r="F18" s="3"/>
      <c r="G18" s="30"/>
      <c r="H18" s="30"/>
      <c r="I18" s="17"/>
    </row>
    <row r="19" spans="1:9" x14ac:dyDescent="0.25">
      <c r="A19" s="12"/>
      <c r="B19" s="16" t="s">
        <v>83</v>
      </c>
      <c r="C19" s="3">
        <f>D19</f>
        <v>32000000</v>
      </c>
      <c r="D19" s="3">
        <v>32000000</v>
      </c>
      <c r="E19" s="3">
        <f>F19</f>
        <v>50515920</v>
      </c>
      <c r="F19" s="3">
        <v>50515920</v>
      </c>
      <c r="G19" s="30">
        <f>E19/C19</f>
        <v>1.5786225</v>
      </c>
      <c r="H19" s="30">
        <f>F19/D19</f>
        <v>1.5786225</v>
      </c>
    </row>
    <row r="20" spans="1:9" x14ac:dyDescent="0.25">
      <c r="A20" s="12"/>
      <c r="B20" s="16" t="s">
        <v>75</v>
      </c>
      <c r="C20" s="3"/>
      <c r="D20" s="3">
        <v>0</v>
      </c>
      <c r="E20" s="3"/>
      <c r="F20" s="3"/>
      <c r="G20" s="30"/>
      <c r="H20" s="30"/>
    </row>
    <row r="21" spans="1:9" x14ac:dyDescent="0.25">
      <c r="A21" s="12">
        <v>2</v>
      </c>
      <c r="B21" s="16" t="s">
        <v>22</v>
      </c>
      <c r="C21" s="3"/>
      <c r="D21" s="3"/>
      <c r="E21" s="3"/>
      <c r="F21" s="3"/>
      <c r="G21" s="30"/>
      <c r="H21" s="30"/>
    </row>
    <row r="22" spans="1:9" s="7" customFormat="1" x14ac:dyDescent="0.25">
      <c r="A22" s="8" t="s">
        <v>23</v>
      </c>
      <c r="B22" s="19" t="s">
        <v>55</v>
      </c>
      <c r="C22" s="6"/>
      <c r="D22" s="6"/>
      <c r="E22" s="6"/>
      <c r="F22" s="6"/>
      <c r="G22" s="30"/>
      <c r="H22" s="30"/>
    </row>
    <row r="23" spans="1:9" s="7" customFormat="1" x14ac:dyDescent="0.25">
      <c r="A23" s="8" t="s">
        <v>24</v>
      </c>
      <c r="B23" s="19" t="s">
        <v>25</v>
      </c>
      <c r="C23" s="6"/>
      <c r="D23" s="6"/>
      <c r="E23" s="6">
        <f>F23</f>
        <v>0</v>
      </c>
      <c r="F23" s="6">
        <f>'113'!D14</f>
        <v>0</v>
      </c>
      <c r="G23" s="30"/>
      <c r="H23" s="30"/>
    </row>
    <row r="24" spans="1:9" s="7" customFormat="1" x14ac:dyDescent="0.25">
      <c r="A24" s="8" t="s">
        <v>26</v>
      </c>
      <c r="B24" s="19" t="s">
        <v>27</v>
      </c>
      <c r="C24" s="6"/>
      <c r="D24" s="6"/>
      <c r="E24" s="6">
        <f>F24</f>
        <v>431011353</v>
      </c>
      <c r="F24" s="6">
        <f>'113'!D15</f>
        <v>431011353</v>
      </c>
      <c r="G24" s="30"/>
      <c r="H24" s="30"/>
    </row>
    <row r="25" spans="1:9" s="7" customFormat="1" x14ac:dyDescent="0.25">
      <c r="A25" s="52" t="s">
        <v>28</v>
      </c>
      <c r="B25" s="20" t="s">
        <v>29</v>
      </c>
      <c r="C25" s="6">
        <f>C26+C28+C27</f>
        <v>8502970000</v>
      </c>
      <c r="D25" s="6">
        <f>D26+D28+D27</f>
        <v>8502970000</v>
      </c>
      <c r="E25" s="6">
        <f t="shared" ref="E25:F25" si="4">E26+E28</f>
        <v>1324863000</v>
      </c>
      <c r="F25" s="6">
        <f t="shared" si="4"/>
        <v>1324863000</v>
      </c>
      <c r="G25" s="47">
        <f>E25/C25</f>
        <v>0.15581179282062621</v>
      </c>
      <c r="H25" s="47">
        <f t="shared" si="1"/>
        <v>0.15581179282062621</v>
      </c>
    </row>
    <row r="26" spans="1:9" ht="16.5" customHeight="1" x14ac:dyDescent="0.25">
      <c r="A26" s="12"/>
      <c r="B26" s="18" t="s">
        <v>30</v>
      </c>
      <c r="C26" s="3">
        <f>'113'!C11</f>
        <v>4209588000</v>
      </c>
      <c r="D26" s="3">
        <f>'113'!C11</f>
        <v>4209588000</v>
      </c>
      <c r="E26" s="3">
        <f>F26</f>
        <v>800000000</v>
      </c>
      <c r="F26" s="3">
        <f>'113'!D11</f>
        <v>800000000</v>
      </c>
      <c r="G26" s="30">
        <f>E26/C26</f>
        <v>0.1900423509379065</v>
      </c>
      <c r="H26" s="30">
        <f t="shared" si="1"/>
        <v>0.1900423509379065</v>
      </c>
    </row>
    <row r="27" spans="1:9" ht="16.5" customHeight="1" x14ac:dyDescent="0.25">
      <c r="A27" s="12"/>
      <c r="B27" s="58" t="s">
        <v>79</v>
      </c>
      <c r="C27" s="57">
        <f>D27</f>
        <v>629042000</v>
      </c>
      <c r="D27" s="3">
        <f>'113'!C12</f>
        <v>629042000</v>
      </c>
      <c r="E27" s="3">
        <f t="shared" ref="E27:E28" si="5">F27</f>
        <v>0</v>
      </c>
      <c r="F27" s="3"/>
      <c r="G27" s="30"/>
      <c r="H27" s="30"/>
    </row>
    <row r="28" spans="1:9" x14ac:dyDescent="0.25">
      <c r="A28" s="12"/>
      <c r="B28" s="18" t="s">
        <v>31</v>
      </c>
      <c r="C28" s="3">
        <f>'113'!C13</f>
        <v>3664340000</v>
      </c>
      <c r="D28" s="3">
        <f>'113'!C13</f>
        <v>3664340000</v>
      </c>
      <c r="E28" s="3">
        <f t="shared" si="5"/>
        <v>524863000</v>
      </c>
      <c r="F28" s="3">
        <f>'113'!D13</f>
        <v>524863000</v>
      </c>
      <c r="G28" s="30">
        <f>E28/C28</f>
        <v>0.14323534388184503</v>
      </c>
      <c r="H28" s="30">
        <f>F28/D28</f>
        <v>0.14323534388184503</v>
      </c>
    </row>
  </sheetData>
  <mergeCells count="10">
    <mergeCell ref="E5:F5"/>
    <mergeCell ref="G5:H5"/>
    <mergeCell ref="A2:H2"/>
    <mergeCell ref="A3:H3"/>
    <mergeCell ref="C1:H1"/>
    <mergeCell ref="A4:H4"/>
    <mergeCell ref="A5:A6"/>
    <mergeCell ref="B5:B6"/>
    <mergeCell ref="C5:D5"/>
    <mergeCell ref="A1:B1"/>
  </mergeCells>
  <pageMargins left="0.35"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topLeftCell="A13" zoomScaleNormal="100" workbookViewId="0">
      <selection activeCell="L9" sqref="L9"/>
    </sheetView>
  </sheetViews>
  <sheetFormatPr defaultRowHeight="15.75" x14ac:dyDescent="0.25"/>
  <cols>
    <col min="1" max="1" width="4.25" style="11" bestFit="1" customWidth="1"/>
    <col min="2" max="2" width="20.75" style="14" customWidth="1"/>
    <col min="3" max="3" width="13.875" style="1" customWidth="1"/>
    <col min="4" max="4" width="13.5" style="1" customWidth="1"/>
    <col min="5" max="6" width="13.75" style="1" bestFit="1" customWidth="1"/>
    <col min="7" max="7" width="13.25" style="1" customWidth="1"/>
    <col min="8" max="8" width="13.5" style="1" customWidth="1"/>
    <col min="9" max="9" width="9" customWidth="1"/>
    <col min="10" max="10" width="7.375" customWidth="1"/>
    <col min="11" max="11" width="9.125" customWidth="1"/>
  </cols>
  <sheetData>
    <row r="1" spans="1:11" x14ac:dyDescent="0.25">
      <c r="A1" s="76" t="s">
        <v>76</v>
      </c>
      <c r="B1" s="76"/>
      <c r="C1" s="70" t="s">
        <v>72</v>
      </c>
      <c r="D1" s="70"/>
      <c r="E1" s="70"/>
      <c r="F1" s="70"/>
      <c r="G1" s="70"/>
      <c r="H1" s="70"/>
      <c r="I1" s="70"/>
      <c r="J1" s="70"/>
      <c r="K1" s="70"/>
    </row>
    <row r="2" spans="1:11" x14ac:dyDescent="0.25">
      <c r="A2" s="62" t="s">
        <v>84</v>
      </c>
      <c r="B2" s="62"/>
      <c r="C2" s="62"/>
      <c r="D2" s="62"/>
      <c r="E2" s="62"/>
      <c r="F2" s="62"/>
      <c r="G2" s="62"/>
      <c r="H2" s="62"/>
      <c r="I2" s="62"/>
      <c r="J2" s="62"/>
      <c r="K2" s="62"/>
    </row>
    <row r="3" spans="1:11" x14ac:dyDescent="0.25">
      <c r="A3" s="63"/>
      <c r="B3" s="63"/>
      <c r="C3" s="63"/>
      <c r="D3" s="63"/>
      <c r="E3" s="63"/>
      <c r="F3" s="63"/>
      <c r="G3" s="63"/>
      <c r="H3" s="63"/>
      <c r="I3" s="63"/>
      <c r="J3" s="63"/>
      <c r="K3" s="63"/>
    </row>
    <row r="4" spans="1:11" x14ac:dyDescent="0.25">
      <c r="A4" s="81" t="s">
        <v>32</v>
      </c>
      <c r="B4" s="81"/>
      <c r="C4" s="81"/>
      <c r="D4" s="81"/>
      <c r="E4" s="81"/>
      <c r="F4" s="81"/>
      <c r="G4" s="81"/>
      <c r="H4" s="81"/>
      <c r="I4" s="81"/>
      <c r="J4" s="81"/>
      <c r="K4" s="81"/>
    </row>
    <row r="5" spans="1:11" s="7" customFormat="1" x14ac:dyDescent="0.25">
      <c r="A5" s="82" t="s">
        <v>9</v>
      </c>
      <c r="B5" s="84" t="s">
        <v>6</v>
      </c>
      <c r="C5" s="86" t="s">
        <v>56</v>
      </c>
      <c r="D5" s="86"/>
      <c r="E5" s="86"/>
      <c r="F5" s="77" t="s">
        <v>81</v>
      </c>
      <c r="G5" s="78"/>
      <c r="H5" s="79"/>
      <c r="I5" s="68" t="s">
        <v>57</v>
      </c>
      <c r="J5" s="80"/>
      <c r="K5" s="69"/>
    </row>
    <row r="6" spans="1:11" s="59" customFormat="1" ht="63" x14ac:dyDescent="0.25">
      <c r="A6" s="83"/>
      <c r="B6" s="85"/>
      <c r="C6" s="26" t="s">
        <v>33</v>
      </c>
      <c r="D6" s="26" t="s">
        <v>34</v>
      </c>
      <c r="E6" s="26" t="s">
        <v>35</v>
      </c>
      <c r="F6" s="26" t="s">
        <v>33</v>
      </c>
      <c r="G6" s="26" t="s">
        <v>34</v>
      </c>
      <c r="H6" s="26" t="s">
        <v>35</v>
      </c>
      <c r="I6" s="26" t="s">
        <v>33</v>
      </c>
      <c r="J6" s="26" t="s">
        <v>34</v>
      </c>
      <c r="K6" s="26" t="s">
        <v>35</v>
      </c>
    </row>
    <row r="7" spans="1:11" s="23" customFormat="1" x14ac:dyDescent="0.25">
      <c r="A7" s="22" t="s">
        <v>10</v>
      </c>
      <c r="B7" s="24" t="s">
        <v>11</v>
      </c>
      <c r="C7" s="24">
        <v>1</v>
      </c>
      <c r="D7" s="24">
        <v>2</v>
      </c>
      <c r="E7" s="24">
        <v>3</v>
      </c>
      <c r="F7" s="34">
        <v>4</v>
      </c>
      <c r="G7" s="34">
        <v>5</v>
      </c>
      <c r="H7" s="34">
        <v>6</v>
      </c>
      <c r="I7" s="33" t="s">
        <v>58</v>
      </c>
      <c r="J7" s="33" t="s">
        <v>59</v>
      </c>
      <c r="K7" s="33" t="s">
        <v>60</v>
      </c>
    </row>
    <row r="8" spans="1:11" s="10" customFormat="1" x14ac:dyDescent="0.25">
      <c r="A8" s="8"/>
      <c r="B8" s="21" t="s">
        <v>36</v>
      </c>
      <c r="C8" s="9">
        <f>D8+E8</f>
        <v>8573270000</v>
      </c>
      <c r="D8" s="9">
        <f>D9</f>
        <v>1867000000</v>
      </c>
      <c r="E8" s="9">
        <f>E9</f>
        <v>6706270000</v>
      </c>
      <c r="F8" s="9">
        <f>F9</f>
        <v>1398077725</v>
      </c>
      <c r="G8" s="9">
        <f>G9</f>
        <v>0</v>
      </c>
      <c r="H8" s="9">
        <f>H9</f>
        <v>1398077725</v>
      </c>
      <c r="I8" s="40">
        <f>F8/C8</f>
        <v>0.16307403417832403</v>
      </c>
      <c r="J8" s="44"/>
      <c r="K8" s="40">
        <f>H8/E8</f>
        <v>0.20847322356540968</v>
      </c>
    </row>
    <row r="9" spans="1:11" s="27" customFormat="1" x14ac:dyDescent="0.25">
      <c r="A9" s="8"/>
      <c r="B9" s="21" t="s">
        <v>61</v>
      </c>
      <c r="C9" s="9">
        <f>SUM(C10:C22)</f>
        <v>8573270000</v>
      </c>
      <c r="D9" s="9">
        <f>SUM(D10:D22)</f>
        <v>1867000000</v>
      </c>
      <c r="E9" s="9">
        <f>SUM(E10:E22)</f>
        <v>6706270000</v>
      </c>
      <c r="F9" s="9">
        <f>G9+H9</f>
        <v>1398077725</v>
      </c>
      <c r="G9" s="9">
        <f>G17</f>
        <v>0</v>
      </c>
      <c r="H9" s="9">
        <f>SUM(H13:H22)</f>
        <v>1398077725</v>
      </c>
      <c r="I9" s="39">
        <f>F9/C9</f>
        <v>0.16307403417832403</v>
      </c>
      <c r="J9" s="44"/>
      <c r="K9" s="39">
        <f t="shared" ref="K9" si="0">H9/E9</f>
        <v>0.20847322356540968</v>
      </c>
    </row>
    <row r="10" spans="1:11" x14ac:dyDescent="0.25">
      <c r="A10" s="12">
        <v>1</v>
      </c>
      <c r="B10" s="16" t="s">
        <v>37</v>
      </c>
      <c r="C10" s="25">
        <f t="shared" ref="C10:C21" si="1">E10</f>
        <v>0</v>
      </c>
      <c r="D10" s="35"/>
      <c r="E10" s="35"/>
      <c r="F10" s="25">
        <f t="shared" ref="F10:F12" si="2">G10+H10</f>
        <v>0</v>
      </c>
      <c r="G10" s="35"/>
      <c r="H10" s="35"/>
      <c r="I10" s="36"/>
      <c r="J10" s="36"/>
      <c r="K10" s="36"/>
    </row>
    <row r="11" spans="1:11" ht="31.5" customHeight="1" x14ac:dyDescent="0.25">
      <c r="A11" s="12">
        <v>2</v>
      </c>
      <c r="B11" s="16" t="s">
        <v>38</v>
      </c>
      <c r="C11" s="25">
        <f t="shared" si="1"/>
        <v>0</v>
      </c>
      <c r="D11" s="35"/>
      <c r="E11" s="35"/>
      <c r="F11" s="25">
        <f t="shared" si="2"/>
        <v>0</v>
      </c>
      <c r="G11" s="35"/>
      <c r="H11" s="35"/>
      <c r="I11" s="36"/>
      <c r="J11" s="36"/>
      <c r="K11" s="36"/>
    </row>
    <row r="12" spans="1:11" x14ac:dyDescent="0.25">
      <c r="A12" s="12">
        <v>3</v>
      </c>
      <c r="B12" s="16" t="s">
        <v>39</v>
      </c>
      <c r="C12" s="25">
        <f t="shared" si="1"/>
        <v>0</v>
      </c>
      <c r="D12" s="35"/>
      <c r="E12" s="35"/>
      <c r="F12" s="25">
        <f t="shared" si="2"/>
        <v>0</v>
      </c>
      <c r="G12" s="35"/>
      <c r="H12" s="35"/>
      <c r="I12" s="36"/>
      <c r="J12" s="36"/>
      <c r="K12" s="36"/>
    </row>
    <row r="13" spans="1:11" x14ac:dyDescent="0.25">
      <c r="A13" s="12">
        <v>4</v>
      </c>
      <c r="B13" s="16" t="s">
        <v>40</v>
      </c>
      <c r="C13" s="25">
        <f>E13</f>
        <v>30800000</v>
      </c>
      <c r="D13" s="35"/>
      <c r="E13" s="35">
        <v>30800000</v>
      </c>
      <c r="F13" s="25">
        <f>H13</f>
        <v>0</v>
      </c>
      <c r="G13" s="35"/>
      <c r="H13" s="35"/>
      <c r="I13" s="30"/>
      <c r="J13" s="30"/>
      <c r="K13" s="30"/>
    </row>
    <row r="14" spans="1:11" ht="31.5" x14ac:dyDescent="0.25">
      <c r="A14" s="12">
        <v>5</v>
      </c>
      <c r="B14" s="16" t="s">
        <v>41</v>
      </c>
      <c r="C14" s="25">
        <f>E14</f>
        <v>30312000</v>
      </c>
      <c r="D14" s="35"/>
      <c r="E14" s="35">
        <v>30312000</v>
      </c>
      <c r="F14" s="25">
        <f>G14+H14</f>
        <v>0</v>
      </c>
      <c r="G14" s="35"/>
      <c r="H14" s="35"/>
      <c r="I14" s="42"/>
      <c r="J14" s="30"/>
      <c r="K14" s="42"/>
    </row>
    <row r="15" spans="1:11" ht="18.75" customHeight="1" x14ac:dyDescent="0.25">
      <c r="A15" s="12">
        <v>6</v>
      </c>
      <c r="B15" s="16" t="s">
        <v>42</v>
      </c>
      <c r="C15" s="25">
        <f>E15</f>
        <v>0</v>
      </c>
      <c r="D15" s="35"/>
      <c r="E15" s="35"/>
      <c r="F15" s="25">
        <f t="shared" ref="F15:F22" si="3">G15+H15</f>
        <v>0</v>
      </c>
      <c r="G15" s="35"/>
      <c r="H15" s="35"/>
      <c r="I15" s="43"/>
      <c r="J15" s="30"/>
      <c r="K15" s="30"/>
    </row>
    <row r="16" spans="1:11" ht="18.75" customHeight="1" x14ac:dyDescent="0.25">
      <c r="A16" s="12">
        <v>7</v>
      </c>
      <c r="B16" s="16" t="s">
        <v>43</v>
      </c>
      <c r="C16" s="25">
        <f t="shared" si="1"/>
        <v>5000000</v>
      </c>
      <c r="D16" s="35"/>
      <c r="E16" s="35">
        <v>5000000</v>
      </c>
      <c r="F16" s="25">
        <f t="shared" si="3"/>
        <v>0</v>
      </c>
      <c r="G16" s="35"/>
      <c r="H16" s="35"/>
      <c r="I16" s="30"/>
      <c r="J16" s="30"/>
      <c r="K16" s="30"/>
    </row>
    <row r="17" spans="1:11" ht="34.5" customHeight="1" x14ac:dyDescent="0.25">
      <c r="A17" s="12">
        <v>8</v>
      </c>
      <c r="B17" s="16" t="s">
        <v>44</v>
      </c>
      <c r="C17" s="25">
        <f>D17+E17</f>
        <v>1892000000</v>
      </c>
      <c r="D17" s="35">
        <v>1867000000</v>
      </c>
      <c r="E17" s="35">
        <v>25000000</v>
      </c>
      <c r="F17" s="25">
        <f t="shared" si="3"/>
        <v>0</v>
      </c>
      <c r="G17" s="35"/>
      <c r="H17" s="35"/>
      <c r="I17" s="30"/>
      <c r="J17" s="42"/>
      <c r="K17" s="30"/>
    </row>
    <row r="18" spans="1:11" ht="45.75" customHeight="1" x14ac:dyDescent="0.25">
      <c r="A18" s="12">
        <v>9</v>
      </c>
      <c r="B18" s="16" t="s">
        <v>45</v>
      </c>
      <c r="C18" s="25">
        <f>E18</f>
        <v>6502603000</v>
      </c>
      <c r="D18" s="35"/>
      <c r="E18" s="35">
        <v>6502603000</v>
      </c>
      <c r="F18" s="25">
        <f t="shared" si="3"/>
        <v>1398077725</v>
      </c>
      <c r="G18" s="35"/>
      <c r="H18" s="35">
        <v>1398077725</v>
      </c>
      <c r="I18" s="30">
        <f>F18/C18</f>
        <v>0.21500278042500826</v>
      </c>
      <c r="J18" s="42"/>
      <c r="K18" s="30">
        <f t="shared" ref="K16:K19" si="4">H18/E18</f>
        <v>0.21500278042500826</v>
      </c>
    </row>
    <row r="19" spans="1:11" ht="19.5" customHeight="1" x14ac:dyDescent="0.25">
      <c r="A19" s="12">
        <v>10</v>
      </c>
      <c r="B19" s="16" t="s">
        <v>46</v>
      </c>
      <c r="C19" s="25">
        <f t="shared" si="1"/>
        <v>15400000</v>
      </c>
      <c r="D19" s="35"/>
      <c r="E19" s="35">
        <v>15400000</v>
      </c>
      <c r="F19" s="25">
        <f t="shared" si="3"/>
        <v>0</v>
      </c>
      <c r="G19" s="35"/>
      <c r="H19" s="35"/>
      <c r="I19" s="30"/>
      <c r="J19" s="42"/>
      <c r="K19" s="30"/>
    </row>
    <row r="20" spans="1:11" ht="19.5" customHeight="1" x14ac:dyDescent="0.25">
      <c r="A20" s="12">
        <v>11</v>
      </c>
      <c r="B20" s="16" t="s">
        <v>74</v>
      </c>
      <c r="C20" s="25">
        <f>'113'!C15</f>
        <v>0</v>
      </c>
      <c r="D20" s="35"/>
      <c r="E20" s="35">
        <f>C20</f>
        <v>0</v>
      </c>
      <c r="F20" s="25">
        <f t="shared" si="3"/>
        <v>0</v>
      </c>
      <c r="G20" s="35"/>
      <c r="H20" s="35"/>
      <c r="I20" s="30"/>
      <c r="J20" s="42"/>
      <c r="K20" s="30"/>
    </row>
    <row r="21" spans="1:11" x14ac:dyDescent="0.25">
      <c r="A21" s="12">
        <v>12</v>
      </c>
      <c r="B21" s="16" t="s">
        <v>47</v>
      </c>
      <c r="C21" s="25">
        <f t="shared" si="1"/>
        <v>97155000</v>
      </c>
      <c r="D21" s="35"/>
      <c r="E21" s="35">
        <f>'113'!C20</f>
        <v>97155000</v>
      </c>
      <c r="F21" s="25">
        <f t="shared" si="3"/>
        <v>0</v>
      </c>
      <c r="G21" s="35"/>
      <c r="H21" s="35"/>
      <c r="I21" s="30"/>
      <c r="J21" s="42"/>
      <c r="K21" s="30"/>
    </row>
    <row r="22" spans="1:11" ht="31.5" x14ac:dyDescent="0.25">
      <c r="A22" s="53">
        <v>13</v>
      </c>
      <c r="B22" s="16" t="s">
        <v>62</v>
      </c>
      <c r="C22" s="35"/>
      <c r="D22" s="35"/>
      <c r="E22" s="35"/>
      <c r="F22" s="25">
        <f t="shared" si="3"/>
        <v>0</v>
      </c>
      <c r="G22" s="35"/>
      <c r="H22" s="35"/>
      <c r="I22" s="30"/>
      <c r="J22" s="43"/>
      <c r="K22" s="30"/>
    </row>
    <row r="23" spans="1:11" x14ac:dyDescent="0.25">
      <c r="C23" s="37"/>
      <c r="D23" s="37"/>
      <c r="E23" s="37"/>
      <c r="F23" s="37"/>
      <c r="G23" s="37"/>
      <c r="H23" s="37"/>
      <c r="I23" s="38"/>
      <c r="J23" s="38"/>
      <c r="K23" s="38"/>
    </row>
    <row r="29" spans="1:11" x14ac:dyDescent="0.25">
      <c r="H29" s="50"/>
    </row>
  </sheetData>
  <mergeCells count="10">
    <mergeCell ref="A1:B1"/>
    <mergeCell ref="C1:K1"/>
    <mergeCell ref="F5:H5"/>
    <mergeCell ref="I5:K5"/>
    <mergeCell ref="A4:K4"/>
    <mergeCell ref="A3:K3"/>
    <mergeCell ref="A2:K2"/>
    <mergeCell ref="A5:A6"/>
    <mergeCell ref="B5:B6"/>
    <mergeCell ref="C5:E5"/>
  </mergeCells>
  <pageMargins left="0.39" right="0.23" top="0.48"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113</vt:lpstr>
      <vt:lpstr>114</vt:lpstr>
      <vt:lpstr>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Customers</dc:creator>
  <cp:lastModifiedBy>Admin</cp:lastModifiedBy>
  <cp:lastPrinted>2024-10-13T13:37:23Z</cp:lastPrinted>
  <dcterms:created xsi:type="dcterms:W3CDTF">2019-01-08T05:19:02Z</dcterms:created>
  <dcterms:modified xsi:type="dcterms:W3CDTF">2024-10-13T13:42:43Z</dcterms:modified>
</cp:coreProperties>
</file>